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0" yWindow="0" windowWidth="17280" windowHeight="9195" activeTab="0"/>
  </bookViews>
  <sheets>
    <sheet name="ORÇAMENTO" sheetId="1" r:id="rId1"/>
    <sheet name="Cronograma" sheetId="2" r:id="rId2"/>
  </sheets>
  <definedNames>
    <definedName name="_xlnm.Print_Area" localSheetId="0">'ORÇAMENTO'!$A$1:$I$39</definedName>
  </definedNames>
  <calcPr fullCalcOnLoad="1"/>
</workbook>
</file>

<file path=xl/sharedStrings.xml><?xml version="1.0" encoding="utf-8"?>
<sst xmlns="http://schemas.openxmlformats.org/spreadsheetml/2006/main" count="102" uniqueCount="85">
  <si>
    <t>Descriminação</t>
  </si>
  <si>
    <t>Unid.</t>
  </si>
  <si>
    <t>Preço Unitário</t>
  </si>
  <si>
    <t>Preço Total</t>
  </si>
  <si>
    <t>m²</t>
  </si>
  <si>
    <t>m³</t>
  </si>
  <si>
    <t>PRAZOS</t>
  </si>
  <si>
    <t xml:space="preserve">   Planilha Orçamentária</t>
  </si>
  <si>
    <t>SUBTOTAL</t>
  </si>
  <si>
    <t>2.1</t>
  </si>
  <si>
    <t>2.2</t>
  </si>
  <si>
    <t>2.3</t>
  </si>
  <si>
    <t>1.1</t>
  </si>
  <si>
    <t>ITEM</t>
  </si>
  <si>
    <t>FONTE</t>
  </si>
  <si>
    <t>CODIGO</t>
  </si>
  <si>
    <t>ITEM COMPONENTE DO BDI</t>
  </si>
  <si>
    <t xml:space="preserve">% </t>
  </si>
  <si>
    <t>X</t>
  </si>
  <si>
    <t>Y</t>
  </si>
  <si>
    <t>Z</t>
  </si>
  <si>
    <t>I</t>
  </si>
  <si>
    <t>BDI</t>
  </si>
  <si>
    <t>PREÇO TOTAL C/ BDI</t>
  </si>
  <si>
    <t>OBRA: INFRA ESTRUTURA URBANA</t>
  </si>
  <si>
    <t>GESTOR DA OBRA: PREFEITURA MUNICIPAL DE PIRAJUÍ</t>
  </si>
  <si>
    <t xml:space="preserve">                                                                                                          PREÇO TOTAL S/ BDI</t>
  </si>
  <si>
    <t>CRONOGRAMA FÍSICO/FINANCEIRO</t>
  </si>
  <si>
    <t>ATIVIDADES</t>
  </si>
  <si>
    <t>TOTAL</t>
  </si>
  <si>
    <t>(R$)</t>
  </si>
  <si>
    <t>30 DIAS</t>
  </si>
  <si>
    <t>60 DIAS</t>
  </si>
  <si>
    <t>1.0</t>
  </si>
  <si>
    <t>2.0</t>
  </si>
  <si>
    <t>Custo Mensal - R$</t>
  </si>
  <si>
    <t>REGIME DE EXECUÇÃO DA OBRA: EMPREITADA GLOBAL</t>
  </si>
  <si>
    <t>SERVIÇOS PRELIMINARES</t>
  </si>
  <si>
    <t>Quant.</t>
  </si>
  <si>
    <t>Data-Base 11/2017</t>
  </si>
  <si>
    <t>CPOS</t>
  </si>
  <si>
    <t>54.01.410</t>
  </si>
  <si>
    <t>1.2</t>
  </si>
  <si>
    <t>Varrição de pavimento para recapeamento</t>
  </si>
  <si>
    <t>97.05.100</t>
  </si>
  <si>
    <t>Sinalização vertical em placa de aço galvanizada c/ pintura em esmalte sintético</t>
  </si>
  <si>
    <t>RECAPEAMENTO - PAVIMENTAÇÃO CBUQ</t>
  </si>
  <si>
    <t>54.03.230</t>
  </si>
  <si>
    <t>Imprimação betuminosa ligante</t>
  </si>
  <si>
    <t>54.03.210</t>
  </si>
  <si>
    <t>Camada de rolamento em concreto usinado a quente - CBUQ</t>
  </si>
  <si>
    <t xml:space="preserve">FONTE DE PESQUISA: CPOS </t>
  </si>
  <si>
    <t>TAXA DE SEGURO E GARANTIA DO EMPREENDIMENTO</t>
  </si>
  <si>
    <t>TAXA DE RISCO</t>
  </si>
  <si>
    <t>TAXA DE DESPESAS FINANCEIRAS</t>
  </si>
  <si>
    <t>TAXA DE RATEIO DA ADMINISTRAÇÃO CENTRAL</t>
  </si>
  <si>
    <t>TAXA DE LUCRO</t>
  </si>
  <si>
    <t>TAXA DE TRIBUTOS (PIS, COFINS, ISS, CPRB (INSS))</t>
  </si>
  <si>
    <t>Responsável proponente:</t>
  </si>
  <si>
    <t>CÉSAR HENRIQUE FIALA DA CUNHA</t>
  </si>
  <si>
    <t>PREFEITO MUNICÍPIO PIRAJUÍ</t>
  </si>
  <si>
    <t>Responsável Técnico:</t>
  </si>
  <si>
    <t>PROPONENTE: MUNICÍPIO DE PIRAJUÍ - CNPJ nº 44.555.027/0001-16</t>
  </si>
  <si>
    <t>Serviços Preliminares</t>
  </si>
  <si>
    <t>S/BDI</t>
  </si>
  <si>
    <t>SERVIÇO: RECUPERAÇÃO E REVITALIZAÇÃO DE VIAS PÚBLICAS</t>
  </si>
  <si>
    <t>LOCAL:  VIAS PÚBLICAS DO CENTRO - PIRAJUÍ/SP</t>
  </si>
  <si>
    <t>Pirajuí/SP, 19 de Dezembro de 2.017</t>
  </si>
  <si>
    <t>Eng.º Civil - Alexandre Faria Barrozo</t>
  </si>
  <si>
    <t xml:space="preserve">          Crea/SP 5061404417</t>
  </si>
  <si>
    <t>BDI (24,38%)</t>
  </si>
  <si>
    <t>Total R$</t>
  </si>
  <si>
    <t>Pavimentação Asfáltica (recapeamento)</t>
  </si>
  <si>
    <t>Valor c/ BDI</t>
  </si>
  <si>
    <t>OBJETO: Infraestrutura Urbana -  Recuperação de Vias Públicas - Recapeamento em CBUQ</t>
  </si>
  <si>
    <t>24,38 (%)</t>
  </si>
  <si>
    <t>LOCAL:- Vias Públicas do Município - Pirajuí/SP</t>
  </si>
  <si>
    <t>BOLETIM 172 -CPOS</t>
  </si>
  <si>
    <t>CONVENIO: GOVERNO DO ESTADO DE SÃO PAULO - SECRETARIA DE PLANEJAMENTO E GESTÃO</t>
  </si>
  <si>
    <t>33.09.020</t>
  </si>
  <si>
    <t>Borracha clorada para faixas demarcatórias (Pintura de Faixas)</t>
  </si>
  <si>
    <t>m</t>
  </si>
  <si>
    <t>ALEXANDRE FARIA BARROZO</t>
  </si>
  <si>
    <t>ENG.º CIVIL - CREA/SP 5061404417</t>
  </si>
  <si>
    <t>DATA-BASE: MAIO/2018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</si>
</sst>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0.0"/>
    <numFmt numFmtId="179" formatCode="_(* #,##0.0_);_(* \(#,##0.0\);_(* &quot;-&quot;??_);_(@_)"/>
    <numFmt numFmtId="180" formatCode="#,##0.000"/>
    <numFmt numFmtId="181" formatCode="0.000"/>
    <numFmt numFmtId="182" formatCode="0.00000"/>
    <numFmt numFmtId="183" formatCode="#,##0.0000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  <numFmt numFmtId="188" formatCode="0.0000"/>
    <numFmt numFmtId="189" formatCode="&quot;Ativar&quot;;&quot;Ativar&quot;;&quot;Desativar&quot;"/>
  </numFmts>
  <fonts count="4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1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20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0" fontId="5" fillId="0" borderId="0" xfId="0" applyFont="1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4" fontId="0" fillId="0" borderId="12" xfId="0" applyNumberFormat="1" applyBorder="1" applyAlignment="1">
      <alignment/>
    </xf>
    <xf numFmtId="0" fontId="0" fillId="0" borderId="12" xfId="0" applyBorder="1" applyAlignment="1">
      <alignment horizontal="right"/>
    </xf>
    <xf numFmtId="0" fontId="0" fillId="0" borderId="13" xfId="0" applyBorder="1" applyAlignment="1">
      <alignment horizontal="right"/>
    </xf>
    <xf numFmtId="4" fontId="0" fillId="0" borderId="13" xfId="0" applyNumberFormat="1" applyBorder="1" applyAlignment="1">
      <alignment/>
    </xf>
    <xf numFmtId="0" fontId="1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4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4" fontId="5" fillId="0" borderId="14" xfId="0" applyNumberFormat="1" applyFont="1" applyBorder="1" applyAlignment="1">
      <alignment/>
    </xf>
    <xf numFmtId="0" fontId="5" fillId="0" borderId="14" xfId="0" applyFont="1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3" xfId="0" applyFont="1" applyBorder="1" applyAlignment="1">
      <alignment wrapText="1"/>
    </xf>
    <xf numFmtId="4" fontId="0" fillId="0" borderId="17" xfId="0" applyNumberFormat="1" applyBorder="1" applyAlignment="1">
      <alignment/>
    </xf>
    <xf numFmtId="4" fontId="2" fillId="0" borderId="18" xfId="0" applyNumberFormat="1" applyFont="1" applyBorder="1" applyAlignment="1">
      <alignment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2" fontId="0" fillId="33" borderId="10" xfId="0" applyNumberFormat="1" applyFont="1" applyFill="1" applyBorder="1" applyAlignment="1">
      <alignment horizontal="center" vertical="center"/>
    </xf>
    <xf numFmtId="0" fontId="1" fillId="34" borderId="19" xfId="0" applyFont="1" applyFill="1" applyBorder="1" applyAlignment="1">
      <alignment vertical="center" wrapText="1"/>
    </xf>
    <xf numFmtId="0" fontId="1" fillId="34" borderId="20" xfId="0" applyFont="1" applyFill="1" applyBorder="1" applyAlignment="1">
      <alignment vertical="center" wrapText="1"/>
    </xf>
    <xf numFmtId="0" fontId="1" fillId="34" borderId="21" xfId="0" applyFont="1" applyFill="1" applyBorder="1" applyAlignment="1">
      <alignment vertical="center" wrapText="1"/>
    </xf>
    <xf numFmtId="0" fontId="0" fillId="33" borderId="22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right" vertical="center" wrapText="1"/>
    </xf>
    <xf numFmtId="0" fontId="1" fillId="33" borderId="10" xfId="0" applyFont="1" applyFill="1" applyBorder="1" applyAlignment="1">
      <alignment horizontal="center" vertical="center" wrapText="1"/>
    </xf>
    <xf numFmtId="4" fontId="1" fillId="0" borderId="23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0" fillId="0" borderId="24" xfId="0" applyBorder="1" applyAlignment="1">
      <alignment/>
    </xf>
    <xf numFmtId="4" fontId="0" fillId="0" borderId="13" xfId="0" applyNumberFormat="1" applyFont="1" applyBorder="1" applyAlignment="1">
      <alignment/>
    </xf>
    <xf numFmtId="0" fontId="0" fillId="33" borderId="10" xfId="0" applyFont="1" applyFill="1" applyBorder="1" applyAlignment="1">
      <alignment vertical="center" wrapText="1"/>
    </xf>
    <xf numFmtId="4" fontId="1" fillId="0" borderId="25" xfId="0" applyNumberFormat="1" applyFont="1" applyBorder="1" applyAlignment="1">
      <alignment/>
    </xf>
    <xf numFmtId="4" fontId="7" fillId="0" borderId="26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13" xfId="0" applyBorder="1" applyAlignment="1">
      <alignment/>
    </xf>
    <xf numFmtId="0" fontId="1" fillId="0" borderId="11" xfId="0" applyFont="1" applyBorder="1" applyAlignment="1">
      <alignment horizontal="center"/>
    </xf>
    <xf numFmtId="4" fontId="7" fillId="0" borderId="17" xfId="0" applyNumberFormat="1" applyFont="1" applyBorder="1" applyAlignment="1">
      <alignment/>
    </xf>
    <xf numFmtId="4" fontId="1" fillId="0" borderId="27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2" xfId="0" applyFont="1" applyBorder="1" applyAlignment="1">
      <alignment horizontal="right"/>
    </xf>
    <xf numFmtId="0" fontId="1" fillId="0" borderId="24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Fill="1" applyBorder="1" applyAlignment="1">
      <alignment horizontal="center"/>
    </xf>
    <xf numFmtId="0" fontId="0" fillId="0" borderId="13" xfId="0" applyFill="1" applyBorder="1" applyAlignment="1">
      <alignment/>
    </xf>
    <xf numFmtId="0" fontId="2" fillId="0" borderId="22" xfId="0" applyFont="1" applyBorder="1" applyAlignment="1">
      <alignment horizontal="left" vertical="top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2" xfId="0" applyFont="1" applyBorder="1" applyAlignment="1">
      <alignment horizontal="left" wrapText="1"/>
    </xf>
    <xf numFmtId="4" fontId="0" fillId="0" borderId="0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5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5" fillId="0" borderId="14" xfId="0" applyFont="1" applyBorder="1" applyAlignment="1">
      <alignment/>
    </xf>
    <xf numFmtId="2" fontId="0" fillId="0" borderId="16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33" xfId="0" applyNumberFormat="1" applyBorder="1" applyAlignment="1">
      <alignment/>
    </xf>
    <xf numFmtId="2" fontId="0" fillId="0" borderId="33" xfId="0" applyNumberFormat="1" applyBorder="1" applyAlignment="1">
      <alignment horizontal="center"/>
    </xf>
    <xf numFmtId="2" fontId="0" fillId="35" borderId="16" xfId="0" applyNumberFormat="1" applyFill="1" applyBorder="1" applyAlignment="1">
      <alignment horizontal="center"/>
    </xf>
    <xf numFmtId="2" fontId="0" fillId="35" borderId="10" xfId="0" applyNumberFormat="1" applyFill="1" applyBorder="1" applyAlignment="1">
      <alignment horizontal="center"/>
    </xf>
    <xf numFmtId="2" fontId="0" fillId="0" borderId="15" xfId="0" applyNumberFormat="1" applyFill="1" applyBorder="1" applyAlignment="1">
      <alignment/>
    </xf>
    <xf numFmtId="2" fontId="0" fillId="0" borderId="15" xfId="0" applyNumberFormat="1" applyBorder="1" applyAlignment="1">
      <alignment/>
    </xf>
    <xf numFmtId="2" fontId="0" fillId="35" borderId="10" xfId="0" applyNumberFormat="1" applyFill="1" applyBorder="1" applyAlignment="1">
      <alignment/>
    </xf>
    <xf numFmtId="2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0" fillId="0" borderId="33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2" fontId="0" fillId="0" borderId="16" xfId="0" applyNumberFormat="1" applyFont="1" applyBorder="1" applyAlignment="1">
      <alignment/>
    </xf>
    <xf numFmtId="2" fontId="0" fillId="0" borderId="10" xfId="0" applyNumberFormat="1" applyFill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10" xfId="0" applyFont="1" applyFill="1" applyBorder="1" applyAlignment="1">
      <alignment/>
    </xf>
    <xf numFmtId="2" fontId="2" fillId="36" borderId="10" xfId="0" applyNumberFormat="1" applyFont="1" applyFill="1" applyBorder="1" applyAlignment="1">
      <alignment horizontal="center"/>
    </xf>
    <xf numFmtId="4" fontId="0" fillId="0" borderId="19" xfId="0" applyNumberFormat="1" applyBorder="1" applyAlignment="1">
      <alignment/>
    </xf>
    <xf numFmtId="4" fontId="0" fillId="0" borderId="29" xfId="0" applyNumberFormat="1" applyBorder="1" applyAlignment="1">
      <alignment/>
    </xf>
    <xf numFmtId="4" fontId="0" fillId="0" borderId="22" xfId="0" applyNumberFormat="1" applyBorder="1" applyAlignment="1">
      <alignment/>
    </xf>
    <xf numFmtId="4" fontId="7" fillId="0" borderId="3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10" fontId="0" fillId="0" borderId="22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34" xfId="0" applyNumberFormat="1" applyBorder="1" applyAlignment="1">
      <alignment/>
    </xf>
    <xf numFmtId="2" fontId="0" fillId="0" borderId="35" xfId="0" applyNumberFormat="1" applyBorder="1" applyAlignment="1">
      <alignment/>
    </xf>
    <xf numFmtId="2" fontId="0" fillId="0" borderId="36" xfId="0" applyNumberFormat="1" applyBorder="1" applyAlignment="1">
      <alignment/>
    </xf>
    <xf numFmtId="0" fontId="1" fillId="0" borderId="37" xfId="0" applyFont="1" applyBorder="1" applyAlignment="1">
      <alignment/>
    </xf>
    <xf numFmtId="0" fontId="1" fillId="0" borderId="38" xfId="0" applyFont="1" applyBorder="1" applyAlignment="1">
      <alignment/>
    </xf>
    <xf numFmtId="0" fontId="1" fillId="0" borderId="3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7" xfId="0" applyFont="1" applyBorder="1" applyAlignment="1">
      <alignment/>
    </xf>
    <xf numFmtId="2" fontId="0" fillId="0" borderId="17" xfId="0" applyNumberFormat="1" applyBorder="1" applyAlignment="1">
      <alignment/>
    </xf>
    <xf numFmtId="4" fontId="0" fillId="0" borderId="40" xfId="0" applyNumberFormat="1" applyFont="1" applyBorder="1" applyAlignment="1">
      <alignment/>
    </xf>
    <xf numFmtId="4" fontId="0" fillId="0" borderId="38" xfId="0" applyNumberFormat="1" applyFont="1" applyBorder="1" applyAlignment="1">
      <alignment/>
    </xf>
    <xf numFmtId="0" fontId="1" fillId="0" borderId="34" xfId="0" applyFont="1" applyBorder="1" applyAlignment="1">
      <alignment horizontal="center"/>
    </xf>
    <xf numFmtId="4" fontId="1" fillId="0" borderId="34" xfId="0" applyNumberFormat="1" applyFont="1" applyBorder="1" applyAlignment="1">
      <alignment horizontal="center"/>
    </xf>
    <xf numFmtId="0" fontId="1" fillId="0" borderId="34" xfId="0" applyFont="1" applyBorder="1" applyAlignment="1">
      <alignment horizontal="right"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4" fontId="2" fillId="0" borderId="38" xfId="0" applyNumberFormat="1" applyFont="1" applyBorder="1" applyAlignment="1">
      <alignment/>
    </xf>
    <xf numFmtId="0" fontId="2" fillId="0" borderId="38" xfId="0" applyFont="1" applyBorder="1" applyAlignment="1">
      <alignment horizontal="right"/>
    </xf>
    <xf numFmtId="4" fontId="0" fillId="0" borderId="39" xfId="0" applyNumberFormat="1" applyFont="1" applyBorder="1" applyAlignment="1">
      <alignment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/>
    </xf>
    <xf numFmtId="0" fontId="0" fillId="0" borderId="14" xfId="0" applyBorder="1" applyAlignment="1">
      <alignment horizontal="right"/>
    </xf>
    <xf numFmtId="4" fontId="0" fillId="0" borderId="14" xfId="0" applyNumberFormat="1" applyFont="1" applyBorder="1" applyAlignment="1">
      <alignment/>
    </xf>
    <xf numFmtId="188" fontId="1" fillId="0" borderId="23" xfId="0" applyNumberFormat="1" applyFont="1" applyBorder="1" applyAlignment="1">
      <alignment horizontal="center"/>
    </xf>
    <xf numFmtId="2" fontId="1" fillId="0" borderId="34" xfId="0" applyNumberFormat="1" applyFont="1" applyBorder="1" applyAlignment="1">
      <alignment horizontal="center"/>
    </xf>
    <xf numFmtId="4" fontId="7" fillId="0" borderId="23" xfId="0" applyNumberFormat="1" applyFont="1" applyBorder="1" applyAlignment="1">
      <alignment/>
    </xf>
    <xf numFmtId="4" fontId="1" fillId="0" borderId="34" xfId="0" applyNumberFormat="1" applyFont="1" applyBorder="1" applyAlignment="1">
      <alignment/>
    </xf>
    <xf numFmtId="4" fontId="0" fillId="0" borderId="42" xfId="0" applyNumberFormat="1" applyBorder="1" applyAlignment="1">
      <alignment/>
    </xf>
    <xf numFmtId="4" fontId="0" fillId="0" borderId="43" xfId="0" applyNumberFormat="1" applyBorder="1" applyAlignment="1">
      <alignment/>
    </xf>
    <xf numFmtId="4" fontId="0" fillId="0" borderId="23" xfId="0" applyNumberFormat="1" applyBorder="1" applyAlignment="1">
      <alignment/>
    </xf>
    <xf numFmtId="43" fontId="9" fillId="0" borderId="10" xfId="64" applyFont="1" applyBorder="1" applyAlignment="1">
      <alignment/>
    </xf>
    <xf numFmtId="0" fontId="9" fillId="0" borderId="10" xfId="50" applyFont="1" applyBorder="1">
      <alignment/>
      <protection/>
    </xf>
    <xf numFmtId="0" fontId="9" fillId="0" borderId="10" xfId="50" applyFont="1" applyBorder="1" applyAlignment="1">
      <alignment wrapText="1"/>
      <protection/>
    </xf>
    <xf numFmtId="0" fontId="0" fillId="37" borderId="44" xfId="0" applyFill="1" applyBorder="1" applyAlignment="1">
      <alignment/>
    </xf>
    <xf numFmtId="0" fontId="0" fillId="37" borderId="45" xfId="0" applyFill="1" applyBorder="1" applyAlignment="1">
      <alignment/>
    </xf>
    <xf numFmtId="2" fontId="0" fillId="0" borderId="46" xfId="0" applyNumberFormat="1" applyBorder="1" applyAlignment="1">
      <alignment/>
    </xf>
    <xf numFmtId="0" fontId="0" fillId="37" borderId="47" xfId="0" applyFill="1" applyBorder="1" applyAlignment="1">
      <alignment/>
    </xf>
    <xf numFmtId="0" fontId="0" fillId="37" borderId="24" xfId="0" applyFill="1" applyBorder="1" applyAlignment="1">
      <alignment/>
    </xf>
    <xf numFmtId="0" fontId="0" fillId="37" borderId="0" xfId="0" applyFill="1" applyBorder="1" applyAlignment="1">
      <alignment/>
    </xf>
    <xf numFmtId="4" fontId="5" fillId="0" borderId="14" xfId="0" applyNumberFormat="1" applyFont="1" applyBorder="1" applyAlignment="1">
      <alignment horizontal="left"/>
    </xf>
    <xf numFmtId="4" fontId="5" fillId="0" borderId="14" xfId="0" applyNumberFormat="1" applyFont="1" applyBorder="1" applyAlignment="1">
      <alignment horizontal="left"/>
    </xf>
    <xf numFmtId="4" fontId="5" fillId="0" borderId="48" xfId="0" applyNumberFormat="1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1" fillId="0" borderId="49" xfId="0" applyFont="1" applyBorder="1" applyAlignment="1">
      <alignment horizontal="right"/>
    </xf>
    <xf numFmtId="0" fontId="1" fillId="0" borderId="50" xfId="0" applyFont="1" applyBorder="1" applyAlignment="1">
      <alignment horizontal="right"/>
    </xf>
    <xf numFmtId="0" fontId="1" fillId="0" borderId="51" xfId="0" applyFont="1" applyBorder="1" applyAlignment="1">
      <alignment horizontal="right"/>
    </xf>
    <xf numFmtId="0" fontId="5" fillId="0" borderId="41" xfId="0" applyFont="1" applyBorder="1" applyAlignment="1">
      <alignment horizontal="left"/>
    </xf>
    <xf numFmtId="0" fontId="5" fillId="0" borderId="14" xfId="0" applyFont="1" applyBorder="1" applyAlignment="1">
      <alignment horizontal="left"/>
    </xf>
    <xf numFmtId="4" fontId="0" fillId="0" borderId="52" xfId="0" applyNumberFormat="1" applyFont="1" applyBorder="1" applyAlignment="1">
      <alignment horizontal="center"/>
    </xf>
    <xf numFmtId="4" fontId="0" fillId="0" borderId="17" xfId="0" applyNumberFormat="1" applyFont="1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27" xfId="0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1" xfId="0" applyFont="1" applyBorder="1" applyAlignment="1">
      <alignment horizontal="center"/>
    </xf>
    <xf numFmtId="4" fontId="6" fillId="0" borderId="0" xfId="0" applyNumberFormat="1" applyFont="1" applyBorder="1" applyAlignment="1">
      <alignment horizontal="left"/>
    </xf>
    <xf numFmtId="4" fontId="6" fillId="0" borderId="17" xfId="0" applyNumberFormat="1" applyFont="1" applyBorder="1" applyAlignment="1">
      <alignment horizontal="left"/>
    </xf>
    <xf numFmtId="4" fontId="1" fillId="0" borderId="37" xfId="0" applyNumberFormat="1" applyFont="1" applyBorder="1" applyAlignment="1">
      <alignment horizontal="center"/>
    </xf>
    <xf numFmtId="4" fontId="1" fillId="0" borderId="38" xfId="0" applyNumberFormat="1" applyFont="1" applyBorder="1" applyAlignment="1">
      <alignment horizontal="center"/>
    </xf>
    <xf numFmtId="4" fontId="1" fillId="0" borderId="39" xfId="0" applyNumberFormat="1" applyFont="1" applyBorder="1" applyAlignment="1">
      <alignment horizontal="center"/>
    </xf>
    <xf numFmtId="4" fontId="1" fillId="0" borderId="41" xfId="0" applyNumberFormat="1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4" fontId="1" fillId="0" borderId="48" xfId="0" applyNumberFormat="1" applyFont="1" applyBorder="1" applyAlignment="1">
      <alignment horizontal="center"/>
    </xf>
    <xf numFmtId="4" fontId="1" fillId="0" borderId="49" xfId="0" applyNumberFormat="1" applyFont="1" applyBorder="1" applyAlignment="1">
      <alignment horizontal="center"/>
    </xf>
    <xf numFmtId="4" fontId="1" fillId="0" borderId="50" xfId="0" applyNumberFormat="1" applyFont="1" applyBorder="1" applyAlignment="1">
      <alignment horizontal="center"/>
    </xf>
    <xf numFmtId="4" fontId="1" fillId="0" borderId="18" xfId="0" applyNumberFormat="1" applyFont="1" applyBorder="1" applyAlignment="1">
      <alignment horizontal="center"/>
    </xf>
    <xf numFmtId="0" fontId="0" fillId="37" borderId="54" xfId="0" applyFill="1" applyBorder="1" applyAlignment="1">
      <alignment horizontal="center"/>
    </xf>
    <xf numFmtId="0" fontId="0" fillId="37" borderId="44" xfId="0" applyFill="1" applyBorder="1" applyAlignment="1">
      <alignment horizontal="center"/>
    </xf>
    <xf numFmtId="0" fontId="0" fillId="37" borderId="55" xfId="0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1" fillId="33" borderId="52" xfId="0" applyFont="1" applyFill="1" applyBorder="1" applyAlignment="1">
      <alignment horizontal="right" vertical="center" wrapText="1"/>
    </xf>
    <xf numFmtId="0" fontId="1" fillId="33" borderId="0" xfId="0" applyFont="1" applyFill="1" applyBorder="1" applyAlignment="1">
      <alignment horizontal="right" vertical="center" wrapText="1"/>
    </xf>
    <xf numFmtId="0" fontId="1" fillId="33" borderId="33" xfId="0" applyFont="1" applyFill="1" applyBorder="1" applyAlignment="1">
      <alignment horizontal="right" vertical="center" wrapText="1"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  <cellStyle name="Comma" xfId="63"/>
    <cellStyle name="Vírgula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352425</xdr:colOff>
      <xdr:row>1</xdr:row>
      <xdr:rowOff>85725</xdr:rowOff>
    </xdr:from>
    <xdr:to>
      <xdr:col>6</xdr:col>
      <xdr:colOff>485775</xdr:colOff>
      <xdr:row>1</xdr:row>
      <xdr:rowOff>1704975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247650"/>
          <a:ext cx="5724525" cy="1619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view="pageBreakPreview" zoomScaleSheetLayoutView="100" zoomScalePageLayoutView="0" workbookViewId="0" topLeftCell="A16">
      <selection activeCell="C33" sqref="C33"/>
    </sheetView>
  </sheetViews>
  <sheetFormatPr defaultColWidth="9.140625" defaultRowHeight="12.75"/>
  <cols>
    <col min="1" max="1" width="9.421875" style="0" customWidth="1"/>
    <col min="3" max="3" width="10.00390625" style="0" customWidth="1"/>
    <col min="4" max="4" width="82.28125" style="0" customWidth="1"/>
    <col min="5" max="5" width="10.140625" style="1" customWidth="1"/>
    <col min="6" max="6" width="8.00390625" style="2" customWidth="1"/>
    <col min="7" max="7" width="14.7109375" style="75" customWidth="1"/>
    <col min="8" max="8" width="19.140625" style="1" customWidth="1"/>
    <col min="9" max="9" width="18.7109375" style="114" customWidth="1"/>
  </cols>
  <sheetData>
    <row r="1" spans="1:9" ht="15.75">
      <c r="A1" s="193" t="s">
        <v>78</v>
      </c>
      <c r="B1" s="194"/>
      <c r="C1" s="194"/>
      <c r="D1" s="195"/>
      <c r="E1" s="181"/>
      <c r="F1" s="182"/>
      <c r="G1" s="182"/>
      <c r="H1" s="182"/>
      <c r="I1" s="183"/>
    </row>
    <row r="2" spans="1:9" ht="16.5" thickBot="1">
      <c r="A2" s="199" t="s">
        <v>62</v>
      </c>
      <c r="B2" s="200"/>
      <c r="C2" s="200"/>
      <c r="D2" s="201"/>
      <c r="E2" s="184"/>
      <c r="F2" s="185"/>
      <c r="G2" s="185"/>
      <c r="H2" s="185"/>
      <c r="I2" s="186"/>
    </row>
    <row r="3" spans="1:9" ht="16.5" thickBot="1">
      <c r="A3" s="170" t="s">
        <v>74</v>
      </c>
      <c r="B3" s="171"/>
      <c r="C3" s="171"/>
      <c r="D3" s="172"/>
      <c r="E3" s="187" t="s">
        <v>76</v>
      </c>
      <c r="F3" s="188"/>
      <c r="G3" s="188"/>
      <c r="H3" s="188"/>
      <c r="I3" s="189"/>
    </row>
    <row r="4" spans="1:9" ht="6" customHeight="1">
      <c r="A4" s="130"/>
      <c r="B4" s="131"/>
      <c r="C4" s="131"/>
      <c r="D4" s="131"/>
      <c r="E4" s="132"/>
      <c r="F4" s="133"/>
      <c r="G4" s="125"/>
      <c r="H4" s="126"/>
      <c r="I4" s="134"/>
    </row>
    <row r="5" spans="1:9" ht="1.5" customHeight="1" hidden="1" thickBot="1">
      <c r="A5" s="20"/>
      <c r="B5" s="21"/>
      <c r="C5" s="21"/>
      <c r="D5" s="21"/>
      <c r="E5" s="13"/>
      <c r="F5" s="14"/>
      <c r="G5" s="166"/>
      <c r="H5" s="167"/>
      <c r="I5" s="124"/>
    </row>
    <row r="6" spans="1:9" ht="16.5" thickBot="1">
      <c r="A6" s="170" t="s">
        <v>7</v>
      </c>
      <c r="B6" s="171"/>
      <c r="C6" s="171"/>
      <c r="D6" s="171"/>
      <c r="E6" s="171"/>
      <c r="F6" s="171"/>
      <c r="G6" s="171"/>
      <c r="H6" s="171"/>
      <c r="I6" s="172"/>
    </row>
    <row r="7" spans="1:9" ht="13.5" thickBot="1">
      <c r="A7" s="135"/>
      <c r="B7" s="136"/>
      <c r="C7" s="136"/>
      <c r="D7" s="136"/>
      <c r="E7" s="137"/>
      <c r="F7" s="138"/>
      <c r="G7" s="139"/>
      <c r="H7" s="40" t="s">
        <v>39</v>
      </c>
      <c r="I7" s="140" t="s">
        <v>73</v>
      </c>
    </row>
    <row r="8" spans="1:9" ht="15.75" customHeight="1" thickBot="1">
      <c r="A8" s="127" t="s">
        <v>13</v>
      </c>
      <c r="B8" s="127" t="s">
        <v>14</v>
      </c>
      <c r="C8" s="127" t="s">
        <v>15</v>
      </c>
      <c r="D8" s="127" t="s">
        <v>0</v>
      </c>
      <c r="E8" s="128" t="s">
        <v>38</v>
      </c>
      <c r="F8" s="129" t="s">
        <v>1</v>
      </c>
      <c r="G8" s="128" t="s">
        <v>2</v>
      </c>
      <c r="H8" s="128" t="s">
        <v>3</v>
      </c>
      <c r="I8" s="141" t="s">
        <v>75</v>
      </c>
    </row>
    <row r="9" spans="1:9" ht="12.75">
      <c r="A9" s="84">
        <v>1</v>
      </c>
      <c r="B9" s="52"/>
      <c r="C9" s="52"/>
      <c r="D9" s="19" t="s">
        <v>37</v>
      </c>
      <c r="E9" s="18"/>
      <c r="F9" s="17"/>
      <c r="G9" s="46"/>
      <c r="H9" s="109"/>
      <c r="I9" s="116"/>
    </row>
    <row r="10" spans="1:9" ht="12.75">
      <c r="A10" s="79" t="s">
        <v>12</v>
      </c>
      <c r="B10" s="80" t="s">
        <v>40</v>
      </c>
      <c r="C10" s="63" t="s">
        <v>44</v>
      </c>
      <c r="D10" s="71" t="s">
        <v>45</v>
      </c>
      <c r="E10" s="15">
        <v>6</v>
      </c>
      <c r="F10" s="16" t="s">
        <v>4</v>
      </c>
      <c r="G10" s="147">
        <v>686.68</v>
      </c>
      <c r="H10" s="108">
        <f>E10*G10</f>
        <v>4120.08</v>
      </c>
      <c r="I10" s="144">
        <f>H10*1.2438</f>
        <v>5124.555504</v>
      </c>
    </row>
    <row r="11" spans="1:9" ht="13.5" thickBot="1">
      <c r="A11" s="79" t="s">
        <v>42</v>
      </c>
      <c r="B11" s="80" t="s">
        <v>40</v>
      </c>
      <c r="C11" s="63" t="s">
        <v>41</v>
      </c>
      <c r="D11" s="71" t="s">
        <v>43</v>
      </c>
      <c r="E11" s="15">
        <v>18186.81</v>
      </c>
      <c r="F11" s="16" t="s">
        <v>4</v>
      </c>
      <c r="G11" s="147">
        <v>0.59</v>
      </c>
      <c r="H11" s="108">
        <f>E11*G11</f>
        <v>10730.2179</v>
      </c>
      <c r="I11" s="145">
        <f aca="true" t="shared" si="0" ref="I11:I22">H11*1.2438</f>
        <v>13346.24502402</v>
      </c>
    </row>
    <row r="12" spans="1:17" ht="16.5" thickBot="1">
      <c r="A12" s="168"/>
      <c r="B12" s="169"/>
      <c r="C12" s="169"/>
      <c r="D12" s="169"/>
      <c r="E12" s="169"/>
      <c r="F12" s="169"/>
      <c r="G12" s="55" t="s">
        <v>8</v>
      </c>
      <c r="H12" s="112">
        <f>SUM(H10:H11)</f>
        <v>14850.2979</v>
      </c>
      <c r="I12" s="146">
        <f t="shared" si="0"/>
        <v>18470.80052802</v>
      </c>
      <c r="K12" s="7"/>
      <c r="L12" s="7"/>
      <c r="M12" s="7"/>
      <c r="N12" s="7"/>
      <c r="O12" s="7"/>
      <c r="P12" s="7"/>
      <c r="Q12" s="7"/>
    </row>
    <row r="13" spans="1:17" ht="13.5" customHeight="1">
      <c r="A13" s="190"/>
      <c r="B13" s="191"/>
      <c r="C13" s="191"/>
      <c r="D13" s="191"/>
      <c r="E13" s="191"/>
      <c r="F13" s="191"/>
      <c r="G13" s="191"/>
      <c r="H13" s="191"/>
      <c r="I13" s="151"/>
      <c r="J13" s="154"/>
      <c r="K13" s="155"/>
      <c r="L13" s="155"/>
      <c r="M13" s="155"/>
      <c r="N13" s="155"/>
      <c r="O13" s="155"/>
      <c r="P13" s="155"/>
      <c r="Q13" s="7"/>
    </row>
    <row r="14" spans="1:17" ht="12.75">
      <c r="A14" s="84">
        <v>2</v>
      </c>
      <c r="B14" s="26"/>
      <c r="C14" s="26"/>
      <c r="D14" s="19" t="s">
        <v>46</v>
      </c>
      <c r="E14" s="18"/>
      <c r="F14" s="17"/>
      <c r="G14" s="46"/>
      <c r="H14" s="109"/>
      <c r="I14" s="152"/>
      <c r="J14" s="45"/>
      <c r="K14" s="7"/>
      <c r="L14" s="7"/>
      <c r="M14" s="7"/>
      <c r="N14" s="7"/>
      <c r="O14" s="7"/>
      <c r="P14" s="7"/>
      <c r="Q14" s="7"/>
    </row>
    <row r="15" spans="1:17" ht="13.5" thickBot="1">
      <c r="A15" s="81" t="s">
        <v>9</v>
      </c>
      <c r="B15" s="77" t="s">
        <v>40</v>
      </c>
      <c r="C15" s="77" t="s">
        <v>47</v>
      </c>
      <c r="D15" s="76" t="s">
        <v>48</v>
      </c>
      <c r="E15" s="18">
        <f>E11</f>
        <v>18186.81</v>
      </c>
      <c r="F15" s="17" t="s">
        <v>4</v>
      </c>
      <c r="G15" s="147">
        <v>3.46</v>
      </c>
      <c r="H15" s="109">
        <f>E15*G15</f>
        <v>62926.3626</v>
      </c>
      <c r="I15" s="143">
        <f t="shared" si="0"/>
        <v>78267.80980188001</v>
      </c>
      <c r="K15" s="7"/>
      <c r="L15" s="7"/>
      <c r="M15" s="7"/>
      <c r="N15" s="7"/>
      <c r="O15" s="7"/>
      <c r="P15" s="7"/>
      <c r="Q15" s="7"/>
    </row>
    <row r="16" spans="1:17" ht="13.5" thickBot="1">
      <c r="A16" s="81" t="s">
        <v>10</v>
      </c>
      <c r="B16" s="82" t="s">
        <v>40</v>
      </c>
      <c r="C16" s="78" t="s">
        <v>49</v>
      </c>
      <c r="D16" s="28" t="s">
        <v>50</v>
      </c>
      <c r="E16" s="18">
        <f>E15*0.03</f>
        <v>545.6043</v>
      </c>
      <c r="F16" s="4" t="s">
        <v>5</v>
      </c>
      <c r="G16" s="147">
        <v>774.93</v>
      </c>
      <c r="H16" s="110">
        <f>E16*G16</f>
        <v>422805.14019899996</v>
      </c>
      <c r="I16" s="40">
        <f t="shared" si="0"/>
        <v>525885.0333795161</v>
      </c>
      <c r="K16" s="7"/>
      <c r="L16" s="7"/>
      <c r="M16" s="7"/>
      <c r="N16" s="7"/>
      <c r="O16" s="7"/>
      <c r="P16" s="7"/>
      <c r="Q16" s="7"/>
    </row>
    <row r="17" spans="1:17" ht="15.75" customHeight="1" thickBot="1">
      <c r="A17" s="83" t="s">
        <v>11</v>
      </c>
      <c r="B17" s="82" t="s">
        <v>40</v>
      </c>
      <c r="C17" s="148" t="s">
        <v>79</v>
      </c>
      <c r="D17" s="149" t="s">
        <v>80</v>
      </c>
      <c r="E17" s="3">
        <f>50*12*4</f>
        <v>2400</v>
      </c>
      <c r="F17" s="4" t="s">
        <v>81</v>
      </c>
      <c r="G17" s="147">
        <v>2.08</v>
      </c>
      <c r="H17" s="110">
        <f>E17*G17</f>
        <v>4992</v>
      </c>
      <c r="I17" s="40">
        <f t="shared" si="0"/>
        <v>6209.0496</v>
      </c>
      <c r="K17" s="7"/>
      <c r="L17" s="7"/>
      <c r="M17" s="7"/>
      <c r="N17" s="7"/>
      <c r="O17" s="7"/>
      <c r="P17" s="7"/>
      <c r="Q17" s="7"/>
    </row>
    <row r="18" spans="1:17" ht="16.5" thickBot="1">
      <c r="A18" s="173"/>
      <c r="B18" s="174"/>
      <c r="C18" s="174"/>
      <c r="D18" s="174"/>
      <c r="E18" s="174"/>
      <c r="F18" s="175"/>
      <c r="G18" s="55" t="s">
        <v>8</v>
      </c>
      <c r="H18" s="30">
        <f>SUM(H15:H17)</f>
        <v>490723.50279899995</v>
      </c>
      <c r="I18" s="40">
        <f t="shared" si="0"/>
        <v>610361.8927813962</v>
      </c>
      <c r="K18" s="7"/>
      <c r="L18" s="7"/>
      <c r="M18" s="7"/>
      <c r="N18" s="7"/>
      <c r="O18" s="7"/>
      <c r="P18" s="7"/>
      <c r="Q18" s="7"/>
    </row>
    <row r="19" spans="1:17" ht="13.5" customHeight="1">
      <c r="A19" s="190"/>
      <c r="B19" s="191"/>
      <c r="C19" s="191"/>
      <c r="D19" s="191"/>
      <c r="E19" s="191"/>
      <c r="F19" s="191"/>
      <c r="G19" s="191"/>
      <c r="H19" s="192"/>
      <c r="I19" s="153"/>
      <c r="J19" s="150"/>
      <c r="K19" s="155"/>
      <c r="L19" s="155"/>
      <c r="M19" s="155"/>
      <c r="N19" s="155"/>
      <c r="O19" s="155"/>
      <c r="P19" s="155"/>
      <c r="Q19" s="7"/>
    </row>
    <row r="20" spans="1:17" ht="6" customHeight="1" thickBot="1">
      <c r="A20" s="53"/>
      <c r="B20" s="44"/>
      <c r="C20" s="44"/>
      <c r="D20" s="44"/>
      <c r="E20" s="44"/>
      <c r="F20" s="44"/>
      <c r="G20" s="41"/>
      <c r="H20" s="54"/>
      <c r="I20" s="115"/>
      <c r="K20" s="7"/>
      <c r="L20" s="7"/>
      <c r="M20" s="7"/>
      <c r="N20" s="7"/>
      <c r="O20" s="7"/>
      <c r="P20" s="7"/>
      <c r="Q20" s="7"/>
    </row>
    <row r="21" spans="1:17" ht="15.75" customHeight="1" thickBot="1">
      <c r="A21" s="176" t="s">
        <v>26</v>
      </c>
      <c r="B21" s="177"/>
      <c r="C21" s="177"/>
      <c r="D21" s="177"/>
      <c r="E21" s="177"/>
      <c r="F21" s="178"/>
      <c r="G21" s="55"/>
      <c r="H21" s="49">
        <f>SUM(H12,H18)</f>
        <v>505573.80069899996</v>
      </c>
      <c r="I21" s="142">
        <f t="shared" si="0"/>
        <v>628832.6933094162</v>
      </c>
      <c r="K21" s="7"/>
      <c r="L21" s="7"/>
      <c r="M21" s="7"/>
      <c r="N21" s="7"/>
      <c r="O21" s="7"/>
      <c r="P21" s="7"/>
      <c r="Q21" s="7"/>
    </row>
    <row r="22" spans="1:17" ht="2.25" customHeight="1">
      <c r="A22" s="31"/>
      <c r="B22" s="32"/>
      <c r="C22" s="32"/>
      <c r="D22" s="32"/>
      <c r="E22" s="32"/>
      <c r="F22" s="32"/>
      <c r="G22" s="41"/>
      <c r="H22" s="13"/>
      <c r="I22" s="116">
        <f t="shared" si="0"/>
        <v>0</v>
      </c>
      <c r="K22" s="7"/>
      <c r="L22" s="7"/>
      <c r="M22" s="7"/>
      <c r="N22" s="7"/>
      <c r="O22" s="7"/>
      <c r="P22" s="7"/>
      <c r="Q22" s="7"/>
    </row>
    <row r="23" spans="1:17" ht="15.75" customHeight="1">
      <c r="A23" s="31"/>
      <c r="B23" s="32"/>
      <c r="C23" s="32"/>
      <c r="D23" s="34" t="s">
        <v>16</v>
      </c>
      <c r="E23" s="35"/>
      <c r="F23" s="36"/>
      <c r="G23" s="41"/>
      <c r="H23" s="13"/>
      <c r="I23" s="117"/>
      <c r="K23" s="7"/>
      <c r="L23" s="7"/>
      <c r="M23" s="7"/>
      <c r="N23" s="7"/>
      <c r="O23" s="7"/>
      <c r="P23" s="7"/>
      <c r="Q23" s="7"/>
    </row>
    <row r="24" spans="1:9" ht="12.75" customHeight="1">
      <c r="A24" s="31"/>
      <c r="B24" s="32"/>
      <c r="C24" s="39" t="s">
        <v>18</v>
      </c>
      <c r="D24" s="37" t="s">
        <v>52</v>
      </c>
      <c r="E24" s="33">
        <v>0.74</v>
      </c>
      <c r="F24" s="38" t="s">
        <v>17</v>
      </c>
      <c r="G24" s="72"/>
      <c r="H24" s="13"/>
      <c r="I24" s="117"/>
    </row>
    <row r="25" spans="1:9" ht="12" customHeight="1">
      <c r="A25" s="31"/>
      <c r="B25" s="32"/>
      <c r="C25" s="39" t="s">
        <v>18</v>
      </c>
      <c r="D25" s="37" t="s">
        <v>53</v>
      </c>
      <c r="E25" s="33">
        <v>0.6</v>
      </c>
      <c r="F25" s="38" t="s">
        <v>17</v>
      </c>
      <c r="G25" s="72"/>
      <c r="H25" s="13"/>
      <c r="I25" s="117"/>
    </row>
    <row r="26" spans="1:9" ht="12.75" customHeight="1">
      <c r="A26" s="31"/>
      <c r="B26" s="32"/>
      <c r="C26" s="39" t="s">
        <v>19</v>
      </c>
      <c r="D26" s="37" t="s">
        <v>54</v>
      </c>
      <c r="E26" s="33">
        <v>1</v>
      </c>
      <c r="F26" s="38" t="s">
        <v>17</v>
      </c>
      <c r="G26" s="72"/>
      <c r="H26" s="13"/>
      <c r="I26" s="117"/>
    </row>
    <row r="27" spans="1:9" ht="12" customHeight="1">
      <c r="A27" s="6"/>
      <c r="B27" s="7"/>
      <c r="C27" s="39" t="s">
        <v>18</v>
      </c>
      <c r="D27" s="37" t="s">
        <v>55</v>
      </c>
      <c r="E27" s="33">
        <v>3.8</v>
      </c>
      <c r="F27" s="38" t="s">
        <v>17</v>
      </c>
      <c r="G27" s="72"/>
      <c r="H27" s="8"/>
      <c r="I27" s="117"/>
    </row>
    <row r="28" spans="1:9" ht="11.25" customHeight="1">
      <c r="A28" s="6"/>
      <c r="B28" s="7"/>
      <c r="C28" s="39" t="s">
        <v>20</v>
      </c>
      <c r="D28" s="37" t="s">
        <v>56</v>
      </c>
      <c r="E28" s="33">
        <v>7</v>
      </c>
      <c r="F28" s="38" t="s">
        <v>17</v>
      </c>
      <c r="G28" s="72"/>
      <c r="H28" s="8"/>
      <c r="I28" s="117"/>
    </row>
    <row r="29" spans="1:9" ht="12.75" customHeight="1">
      <c r="A29" s="6"/>
      <c r="B29" s="7"/>
      <c r="C29" s="39" t="s">
        <v>21</v>
      </c>
      <c r="D29" s="47" t="s">
        <v>57</v>
      </c>
      <c r="E29" s="33">
        <v>8.65</v>
      </c>
      <c r="F29" s="38" t="s">
        <v>17</v>
      </c>
      <c r="G29" s="72"/>
      <c r="H29" s="8"/>
      <c r="I29" s="117"/>
    </row>
    <row r="30" spans="1:9" ht="14.25" customHeight="1" thickBot="1">
      <c r="A30" s="6"/>
      <c r="B30" s="7"/>
      <c r="C30" s="7"/>
      <c r="D30" s="196" t="s">
        <v>22</v>
      </c>
      <c r="E30" s="197"/>
      <c r="F30" s="198"/>
      <c r="G30" s="73"/>
      <c r="H30" s="113">
        <f>((((E24+E25+E27)/100)+1)*(E26/100+1)*(E28/100+1)/(1-E29/100))-1</f>
        <v>0.24384015325670472</v>
      </c>
      <c r="I30" s="115"/>
    </row>
    <row r="31" spans="1:9" ht="18.75" thickBot="1">
      <c r="A31" s="161" t="s">
        <v>23</v>
      </c>
      <c r="B31" s="162"/>
      <c r="C31" s="162"/>
      <c r="D31" s="162"/>
      <c r="E31" s="162"/>
      <c r="F31" s="163"/>
      <c r="G31" s="48"/>
      <c r="H31" s="111">
        <f>H21*1.2438</f>
        <v>628832.6933094162</v>
      </c>
      <c r="I31" s="142">
        <f>I21</f>
        <v>628832.6933094162</v>
      </c>
    </row>
    <row r="32" spans="1:9" ht="12.75">
      <c r="A32" s="118"/>
      <c r="B32" s="119"/>
      <c r="C32" s="119"/>
      <c r="D32" s="119"/>
      <c r="E32" s="119"/>
      <c r="F32" s="119"/>
      <c r="G32" s="119"/>
      <c r="H32" s="119"/>
      <c r="I32" s="120"/>
    </row>
    <row r="33" spans="1:9" ht="12.75">
      <c r="A33" s="121"/>
      <c r="B33" s="122"/>
      <c r="C33" s="122"/>
      <c r="D33" s="122"/>
      <c r="E33" s="122"/>
      <c r="F33" s="122"/>
      <c r="G33" s="122"/>
      <c r="H33" s="122"/>
      <c r="I33" s="123"/>
    </row>
    <row r="34" spans="1:9" ht="12.75">
      <c r="A34" s="121"/>
      <c r="B34" s="122"/>
      <c r="C34" s="122"/>
      <c r="D34" s="122"/>
      <c r="E34" s="122"/>
      <c r="F34" s="122"/>
      <c r="G34" s="122"/>
      <c r="H34" s="122"/>
      <c r="I34" s="123"/>
    </row>
    <row r="35" spans="1:9" ht="13.5" customHeight="1">
      <c r="A35" s="121"/>
      <c r="B35" s="122"/>
      <c r="C35" s="122"/>
      <c r="D35" s="122"/>
      <c r="E35" s="122"/>
      <c r="F35" s="122"/>
      <c r="G35" s="122"/>
      <c r="H35" s="122"/>
      <c r="I35" s="123"/>
    </row>
    <row r="36" spans="1:9" ht="5.25" customHeight="1" hidden="1">
      <c r="A36" s="6"/>
      <c r="B36" s="7"/>
      <c r="C36" s="7"/>
      <c r="D36" s="7"/>
      <c r="E36" s="8"/>
      <c r="F36" s="9"/>
      <c r="G36" s="72"/>
      <c r="H36" s="29"/>
      <c r="I36" s="124"/>
    </row>
    <row r="37" spans="1:9" ht="12.75">
      <c r="A37" s="159" t="s">
        <v>51</v>
      </c>
      <c r="B37" s="160"/>
      <c r="C37" s="160"/>
      <c r="D37" s="85" t="s">
        <v>58</v>
      </c>
      <c r="E37" s="22"/>
      <c r="F37" s="23"/>
      <c r="G37" s="179" t="s">
        <v>61</v>
      </c>
      <c r="H37" s="179"/>
      <c r="I37" s="180"/>
    </row>
    <row r="38" spans="1:9" ht="12.75">
      <c r="A38" s="159" t="s">
        <v>77</v>
      </c>
      <c r="B38" s="160"/>
      <c r="C38" s="160"/>
      <c r="D38" s="85" t="s">
        <v>59</v>
      </c>
      <c r="E38" s="22"/>
      <c r="F38" s="23"/>
      <c r="G38" s="179" t="s">
        <v>82</v>
      </c>
      <c r="H38" s="179"/>
      <c r="I38" s="180"/>
    </row>
    <row r="39" spans="1:9" ht="13.5" thickBot="1">
      <c r="A39" s="164" t="s">
        <v>84</v>
      </c>
      <c r="B39" s="165"/>
      <c r="C39" s="165"/>
      <c r="D39" s="86" t="s">
        <v>60</v>
      </c>
      <c r="E39" s="24"/>
      <c r="F39" s="25"/>
      <c r="G39" s="156" t="s">
        <v>83</v>
      </c>
      <c r="H39" s="157"/>
      <c r="I39" s="158"/>
    </row>
    <row r="40" spans="1:8" ht="12.75">
      <c r="A40" s="10"/>
      <c r="B40" s="10"/>
      <c r="C40" s="10"/>
      <c r="D40" s="10"/>
      <c r="E40" s="11"/>
      <c r="F40" s="12"/>
      <c r="G40" s="74"/>
      <c r="H40" s="11"/>
    </row>
  </sheetData>
  <sheetProtection/>
  <mergeCells count="21">
    <mergeCell ref="A3:D3"/>
    <mergeCell ref="G38:I38"/>
    <mergeCell ref="E1:I1"/>
    <mergeCell ref="E2:I2"/>
    <mergeCell ref="E3:I3"/>
    <mergeCell ref="G37:I37"/>
    <mergeCell ref="A13:H13"/>
    <mergeCell ref="A19:H19"/>
    <mergeCell ref="A1:D1"/>
    <mergeCell ref="D30:F30"/>
    <mergeCell ref="A2:D2"/>
    <mergeCell ref="G39:I39"/>
    <mergeCell ref="A37:C37"/>
    <mergeCell ref="A38:C38"/>
    <mergeCell ref="A31:F31"/>
    <mergeCell ref="A39:C39"/>
    <mergeCell ref="G5:H5"/>
    <mergeCell ref="A12:F12"/>
    <mergeCell ref="A6:I6"/>
    <mergeCell ref="A18:F18"/>
    <mergeCell ref="A21:F21"/>
  </mergeCells>
  <printOptions horizontalCentered="1" verticalCentered="1"/>
  <pageMargins left="0.4330708661417323" right="0.4330708661417323" top="0.7874015748031497" bottom="0.7874015748031497" header="0.3937007874015748" footer="0.3937007874015748"/>
  <pageSetup horizontalDpi="300" verticalDpi="3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29"/>
  <sheetViews>
    <sheetView zoomScalePageLayoutView="0" workbookViewId="0" topLeftCell="A4">
      <selection activeCell="J25" sqref="J25"/>
    </sheetView>
  </sheetViews>
  <sheetFormatPr defaultColWidth="9.140625" defaultRowHeight="12.75"/>
  <cols>
    <col min="1" max="1" width="9.57421875" style="0" customWidth="1"/>
    <col min="2" max="2" width="36.421875" style="0" customWidth="1"/>
    <col min="3" max="5" width="12.00390625" style="0" customWidth="1"/>
    <col min="6" max="7" width="11.421875" style="0" customWidth="1"/>
    <col min="8" max="8" width="12.7109375" style="0" customWidth="1"/>
    <col min="9" max="9" width="13.00390625" style="0" customWidth="1"/>
  </cols>
  <sheetData>
    <row r="2" spans="1:8" ht="147.75" customHeight="1">
      <c r="A2" s="202"/>
      <c r="B2" s="202"/>
      <c r="C2" s="202"/>
      <c r="D2" s="202"/>
      <c r="E2" s="202"/>
      <c r="F2" s="202"/>
      <c r="G2" s="202"/>
      <c r="H2" s="202"/>
    </row>
    <row r="3" ht="18" customHeight="1"/>
    <row r="4" spans="1:8" ht="20.25">
      <c r="A4" s="203" t="s">
        <v>27</v>
      </c>
      <c r="B4" s="203"/>
      <c r="C4" s="203"/>
      <c r="D4" s="203"/>
      <c r="E4" s="203"/>
      <c r="F4" s="203"/>
      <c r="G4" s="203"/>
      <c r="H4" s="203"/>
    </row>
    <row r="5" ht="18" customHeight="1"/>
    <row r="6" spans="1:8" ht="12.75">
      <c r="A6" s="42" t="s">
        <v>24</v>
      </c>
      <c r="B6" s="42"/>
      <c r="C6" s="42"/>
      <c r="D6" s="42"/>
      <c r="E6" s="42"/>
      <c r="F6" s="42"/>
      <c r="G6" s="42"/>
      <c r="H6" s="42"/>
    </row>
    <row r="7" spans="1:8" ht="12.75">
      <c r="A7" s="42" t="s">
        <v>65</v>
      </c>
      <c r="B7" s="42"/>
      <c r="C7" s="42"/>
      <c r="D7" s="42"/>
      <c r="E7" s="42"/>
      <c r="F7" s="42"/>
      <c r="G7" s="42"/>
      <c r="H7" s="42"/>
    </row>
    <row r="8" spans="1:8" ht="15.75">
      <c r="A8" s="42" t="s">
        <v>66</v>
      </c>
      <c r="B8" s="42"/>
      <c r="C8" s="42"/>
      <c r="D8" s="42"/>
      <c r="E8" s="43"/>
      <c r="F8" s="43"/>
      <c r="G8" s="43"/>
      <c r="H8" s="42"/>
    </row>
    <row r="9" spans="1:8" ht="12.75">
      <c r="A9" s="42" t="s">
        <v>25</v>
      </c>
      <c r="B9" s="42"/>
      <c r="C9" s="42"/>
      <c r="D9" s="42"/>
      <c r="E9" s="42"/>
      <c r="F9" s="42"/>
      <c r="G9" s="42"/>
      <c r="H9" s="42"/>
    </row>
    <row r="10" spans="1:7" ht="12.75">
      <c r="A10" s="56"/>
      <c r="B10" s="56"/>
      <c r="C10" s="56"/>
      <c r="D10" s="56"/>
      <c r="E10" s="56"/>
      <c r="F10" s="56"/>
      <c r="G10" s="56"/>
    </row>
    <row r="11" spans="1:7" ht="12.75">
      <c r="A11" s="56"/>
      <c r="B11" s="56"/>
      <c r="C11" s="56"/>
      <c r="D11" s="56"/>
      <c r="E11" s="56"/>
      <c r="F11" s="56"/>
      <c r="G11" s="56"/>
    </row>
    <row r="12" spans="1:8" ht="12.75">
      <c r="A12" s="57" t="s">
        <v>13</v>
      </c>
      <c r="B12" s="57" t="s">
        <v>28</v>
      </c>
      <c r="C12" s="58" t="s">
        <v>13</v>
      </c>
      <c r="D12" s="58" t="s">
        <v>13</v>
      </c>
      <c r="E12" s="58" t="s">
        <v>29</v>
      </c>
      <c r="F12" s="59"/>
      <c r="G12" s="60" t="s">
        <v>6</v>
      </c>
      <c r="H12" s="61"/>
    </row>
    <row r="13" spans="1:8" ht="12.75">
      <c r="A13" s="50"/>
      <c r="B13" s="50"/>
      <c r="C13" s="50" t="s">
        <v>64</v>
      </c>
      <c r="D13" s="50" t="s">
        <v>70</v>
      </c>
      <c r="E13" s="50" t="s">
        <v>30</v>
      </c>
      <c r="F13" s="62" t="s">
        <v>31</v>
      </c>
      <c r="G13" s="50" t="s">
        <v>32</v>
      </c>
      <c r="H13" s="50" t="s">
        <v>71</v>
      </c>
    </row>
    <row r="14" spans="1:8" ht="12.75">
      <c r="A14" s="102" t="s">
        <v>33</v>
      </c>
      <c r="B14" s="103" t="s">
        <v>63</v>
      </c>
      <c r="C14" s="99">
        <v>7742.29</v>
      </c>
      <c r="D14" s="100">
        <f>0.2438*C14</f>
        <v>1887.5703019999999</v>
      </c>
      <c r="E14" s="87">
        <f>C14+D14</f>
        <v>9629.860302</v>
      </c>
      <c r="F14" s="87">
        <f>E14</f>
        <v>9629.860302</v>
      </c>
      <c r="G14" s="88">
        <v>0</v>
      </c>
      <c r="H14" s="88">
        <f>F14+G14</f>
        <v>9629.860302</v>
      </c>
    </row>
    <row r="15" spans="1:8" ht="6.75" customHeight="1">
      <c r="A15" s="64"/>
      <c r="B15" s="65"/>
      <c r="C15" s="89"/>
      <c r="D15" s="98"/>
      <c r="E15" s="90"/>
      <c r="F15" s="91"/>
      <c r="G15" s="92"/>
      <c r="H15" s="92"/>
    </row>
    <row r="16" spans="1:8" ht="12.75">
      <c r="A16" s="104" t="s">
        <v>34</v>
      </c>
      <c r="B16" s="106" t="s">
        <v>72</v>
      </c>
      <c r="C16" s="101">
        <v>163709.6</v>
      </c>
      <c r="D16" s="100">
        <f>0.2438*C16</f>
        <v>39912.40048</v>
      </c>
      <c r="E16" s="87">
        <f>C16+D16</f>
        <v>203622.00048</v>
      </c>
      <c r="F16" s="88">
        <v>0</v>
      </c>
      <c r="G16" s="88">
        <f>E16</f>
        <v>203622.00048</v>
      </c>
      <c r="H16" s="88">
        <f>F16+G16</f>
        <v>203622.00048</v>
      </c>
    </row>
    <row r="17" spans="1:8" ht="6.75" customHeight="1">
      <c r="A17" s="66"/>
      <c r="B17" s="67"/>
      <c r="C17" s="93"/>
      <c r="D17" s="93"/>
      <c r="E17" s="94"/>
      <c r="F17" s="95"/>
      <c r="G17" s="95"/>
      <c r="H17" s="95"/>
    </row>
    <row r="18" spans="1:9" ht="15" customHeight="1">
      <c r="A18" s="5" t="s">
        <v>35</v>
      </c>
      <c r="B18" s="5"/>
      <c r="C18" s="96"/>
      <c r="D18" s="96"/>
      <c r="E18" s="96">
        <f>SUM(E14:E17)</f>
        <v>213251.86078199997</v>
      </c>
      <c r="F18" s="97">
        <f>SUM(F14:F17)</f>
        <v>9629.860302</v>
      </c>
      <c r="G18" s="97">
        <f>SUM(G14:G17)</f>
        <v>203622.00048</v>
      </c>
      <c r="H18" s="107">
        <f>H14+H16</f>
        <v>213251.86078199997</v>
      </c>
      <c r="I18" s="1"/>
    </row>
    <row r="19" ht="9.75" customHeight="1"/>
    <row r="20" spans="1:6" ht="15.75">
      <c r="A20" s="68" t="s">
        <v>36</v>
      </c>
      <c r="B20" s="45"/>
      <c r="C20" s="45"/>
      <c r="D20" s="45"/>
      <c r="E20" s="45"/>
      <c r="F20" s="27"/>
    </row>
    <row r="22" ht="12.75">
      <c r="F22" s="51" t="s">
        <v>67</v>
      </c>
    </row>
    <row r="23" ht="12.75">
      <c r="H23" s="69"/>
    </row>
    <row r="24" ht="5.25" customHeight="1">
      <c r="H24" s="70"/>
    </row>
    <row r="25" ht="6.75" customHeight="1">
      <c r="H25" s="69"/>
    </row>
    <row r="26" ht="7.5" customHeight="1">
      <c r="E26" s="7"/>
    </row>
    <row r="27" ht="12.75">
      <c r="F27" s="7"/>
    </row>
    <row r="28" ht="12.75">
      <c r="F28" s="51" t="s">
        <v>68</v>
      </c>
    </row>
    <row r="29" ht="12.75">
      <c r="F29" s="105" t="s">
        <v>69</v>
      </c>
    </row>
  </sheetData>
  <sheetProtection/>
  <mergeCells count="2">
    <mergeCell ref="A2:H2"/>
    <mergeCell ref="A4:H4"/>
  </mergeCells>
  <printOptions/>
  <pageMargins left="0.25" right="0.25" top="0.75" bottom="0.75" header="0.3" footer="0.3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Marcus Viniciua</cp:lastModifiedBy>
  <cp:lastPrinted>2018-05-14T11:49:40Z</cp:lastPrinted>
  <dcterms:created xsi:type="dcterms:W3CDTF">2001-09-12T11:54:35Z</dcterms:created>
  <dcterms:modified xsi:type="dcterms:W3CDTF">2018-11-14T14:55:31Z</dcterms:modified>
  <cp:category/>
  <cp:version/>
  <cp:contentType/>
  <cp:contentStatus/>
</cp:coreProperties>
</file>